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2017  12 мес." sheetId="5" r:id="rId1"/>
  </sheets>
  <definedNames>
    <definedName name="_xlnm._FilterDatabase" localSheetId="0" hidden="1">'2017  12 мес.'!$A$6:$O$67</definedName>
  </definedNames>
  <calcPr calcId="145621"/>
</workbook>
</file>

<file path=xl/calcChain.xml><?xml version="1.0" encoding="utf-8"?>
<calcChain xmlns="http://schemas.openxmlformats.org/spreadsheetml/2006/main">
  <c r="N59" i="5" l="1"/>
  <c r="L59" i="5"/>
  <c r="N46" i="5"/>
  <c r="L46" i="5"/>
  <c r="L65" i="5"/>
  <c r="N64" i="5"/>
  <c r="L64" i="5"/>
  <c r="M63" i="5"/>
  <c r="N62" i="5"/>
  <c r="M62" i="5"/>
  <c r="L62" i="5"/>
  <c r="M59" i="5"/>
  <c r="M58" i="5"/>
  <c r="M57" i="5"/>
  <c r="M56" i="5"/>
  <c r="M55" i="5"/>
  <c r="N54" i="5"/>
  <c r="N53" i="5" s="1"/>
  <c r="N52" i="5" s="1"/>
  <c r="N51" i="5" s="1"/>
  <c r="M54" i="5"/>
  <c r="L54" i="5"/>
  <c r="M53" i="5"/>
  <c r="L53" i="5"/>
  <c r="L52" i="5" s="1"/>
  <c r="L51" i="5" s="1"/>
  <c r="M52" i="5"/>
  <c r="M51" i="5"/>
  <c r="M50" i="5"/>
  <c r="N49" i="5"/>
  <c r="M49" i="5"/>
  <c r="L49" i="5"/>
  <c r="M46" i="5"/>
  <c r="M45" i="5"/>
  <c r="M44" i="5"/>
  <c r="M43" i="5"/>
  <c r="M42" i="5"/>
  <c r="M41" i="5"/>
  <c r="N40" i="5"/>
  <c r="N39" i="5" s="1"/>
  <c r="M40" i="5"/>
  <c r="L40" i="5"/>
  <c r="L39" i="5" s="1"/>
  <c r="M39" i="5"/>
  <c r="M38" i="5"/>
  <c r="M37" i="5"/>
  <c r="M36" i="5"/>
  <c r="N35" i="5"/>
  <c r="M35" i="5"/>
  <c r="L35" i="5"/>
  <c r="M34" i="5"/>
  <c r="M33" i="5"/>
  <c r="N32" i="5"/>
  <c r="M32" i="5"/>
  <c r="L32" i="5"/>
  <c r="K31" i="5"/>
  <c r="M31" i="5" s="1"/>
  <c r="J31" i="5"/>
  <c r="M30" i="5"/>
  <c r="K30" i="5"/>
  <c r="J30" i="5"/>
  <c r="M29" i="5"/>
  <c r="M28" i="5"/>
  <c r="N27" i="5"/>
  <c r="M27" i="5"/>
  <c r="L27" i="5"/>
  <c r="M26" i="5"/>
  <c r="N24" i="5"/>
  <c r="N23" i="5" s="1"/>
  <c r="M24" i="5"/>
  <c r="L24" i="5"/>
  <c r="L23" i="5" s="1"/>
  <c r="K23" i="5"/>
  <c r="M23" i="5" s="1"/>
  <c r="J23" i="5"/>
  <c r="M22" i="5"/>
  <c r="M21" i="5"/>
  <c r="M20" i="5"/>
  <c r="M19" i="5"/>
  <c r="N18" i="5"/>
  <c r="M18" i="5"/>
  <c r="L18" i="5"/>
  <c r="M17" i="5"/>
  <c r="M16" i="5"/>
  <c r="M15" i="5"/>
  <c r="N14" i="5"/>
  <c r="L14" i="5"/>
  <c r="K14" i="5"/>
  <c r="M14" i="5" s="1"/>
  <c r="J14" i="5"/>
  <c r="M13" i="5"/>
  <c r="M12" i="5"/>
  <c r="N11" i="5"/>
  <c r="M11" i="5"/>
  <c r="L11" i="5"/>
  <c r="K10" i="5"/>
  <c r="M10" i="5" s="1"/>
  <c r="J10" i="5"/>
  <c r="K9" i="5"/>
  <c r="M9" i="5" s="1"/>
  <c r="J9" i="5"/>
  <c r="K8" i="5"/>
  <c r="M8" i="5" s="1"/>
  <c r="J8" i="5"/>
  <c r="K7" i="5"/>
  <c r="K67" i="5" s="1"/>
  <c r="J7" i="5"/>
  <c r="J67" i="5" s="1"/>
  <c r="N58" i="5" l="1"/>
  <c r="N57" i="5" s="1"/>
  <c r="N56" i="5" s="1"/>
  <c r="L58" i="5"/>
  <c r="L57" i="5" s="1"/>
  <c r="L56" i="5" s="1"/>
  <c r="N10" i="5"/>
  <c r="M67" i="5"/>
  <c r="L31" i="5"/>
  <c r="L30" i="5" s="1"/>
  <c r="N31" i="5"/>
  <c r="N30" i="5" s="1"/>
  <c r="L38" i="5"/>
  <c r="N38" i="5"/>
  <c r="N9" i="5"/>
  <c r="N8" i="5" s="1"/>
  <c r="N67" i="5" s="1"/>
  <c r="L10" i="5"/>
  <c r="L9" i="5" s="1"/>
  <c r="L8" i="5" l="1"/>
  <c r="L67" i="5" s="1"/>
</calcChain>
</file>

<file path=xl/sharedStrings.xml><?xml version="1.0" encoding="utf-8"?>
<sst xmlns="http://schemas.openxmlformats.org/spreadsheetml/2006/main" count="332" uniqueCount="98">
  <si>
    <t>Наименование показателя</t>
  </si>
  <si>
    <t>Подпрограмма «Гармонизация межэтнических отношений, профилактика экстремизма и терроризма в Удмуртской Республике»</t>
  </si>
  <si>
    <t>Мероприятия в сфере гармонизации межэтнических отношений и профилактики экстремистских проявлений</t>
  </si>
  <si>
    <t>На проведение государственных, республиканских и национальных праздников</t>
  </si>
  <si>
    <t>Реализация государственной политики в сфере межнациональных отношений</t>
  </si>
  <si>
    <t>Подпрограмма «Сохранение и развитие языков народов Удмуртии»</t>
  </si>
  <si>
    <t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</t>
  </si>
  <si>
    <t>Сохранение и развитие языков народов Удмуртской Республики</t>
  </si>
  <si>
    <t>Реализация установленных функций (полномочий) государственного органа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</si>
  <si>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</si>
  <si>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</si>
  <si>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</si>
  <si>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</t>
  </si>
  <si>
    <t>Уплата земельного налога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</si>
  <si>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</si>
  <si>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</si>
  <si>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Субсидии бюджетным учреждениям на иные цели</t>
  </si>
  <si>
    <t>ИТОГО РАСХОДОВ</t>
  </si>
  <si>
    <t>Иные межбюджетные трансферты</t>
  </si>
  <si>
    <t>Единица измерения: руб.</t>
  </si>
  <si>
    <t>Использовано в 2016 году</t>
  </si>
  <si>
    <t/>
  </si>
  <si>
    <t>Код по бюджетной классификации</t>
  </si>
  <si>
    <t>Источник</t>
  </si>
  <si>
    <t>АССИГНОВАНИЯ   на 01.01.2017г</t>
  </si>
  <si>
    <t>ЛИМИТЫ   на 01.01.2017г</t>
  </si>
  <si>
    <t>Внесение изменений в З о Б   на 09.03.2017</t>
  </si>
  <si>
    <t>Наименование</t>
  </si>
  <si>
    <t>главного распорядителя</t>
  </si>
  <si>
    <t>раздела, подраздела</t>
  </si>
  <si>
    <t>целевой статьи</t>
  </si>
  <si>
    <t>вида расходов</t>
  </si>
  <si>
    <t>Рег класс</t>
  </si>
  <si>
    <t>Сумма на 2017 год</t>
  </si>
  <si>
    <t>АССИГНОВАНИЯ</t>
  </si>
  <si>
    <t>ЛИМИТЫ</t>
  </si>
  <si>
    <t>Другие общегосударственные вопросы</t>
  </si>
  <si>
    <t>852</t>
  </si>
  <si>
    <t>0113</t>
  </si>
  <si>
    <t>Государственная программа Удмуртской Республики «Этносоциальное развитие и гармонизация межэтнических отношений»</t>
  </si>
  <si>
    <t>1000000000</t>
  </si>
  <si>
    <t>1010000000</t>
  </si>
  <si>
    <t>1010200000</t>
  </si>
  <si>
    <t>1010200450</t>
  </si>
  <si>
    <t>540</t>
  </si>
  <si>
    <t>УР</t>
  </si>
  <si>
    <t>Субсидии (гранты в форме субсидий) на финансовое обеспечение затрат в связи с производством (реализацией) товаров, выполнением работ,оказанием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</si>
  <si>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</si>
  <si>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Обеспечение межнационального мира и согласия, гармонизации межнациональных (межэтнических) отношений</t>
  </si>
  <si>
    <t>1010205330</t>
  </si>
  <si>
    <t>Прочая закупка товаров, работ и услуг для обеспечения государственных (муниципальных) нужд</t>
  </si>
  <si>
    <t>244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</si>
  <si>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</si>
  <si>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</si>
  <si>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Реализация мероприятий по укреплению единства российской нации и этнокультурному развитию народов России</t>
  </si>
  <si>
    <t>10102R5160</t>
  </si>
  <si>
    <t>СОФ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</si>
  <si>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работ,оказанием услуг, порядком (правилами) предоставления которых установлено требование о последующем подтверждении их использования в соответствии с </t>
  </si>
  <si>
    <t>17-А14</t>
  </si>
  <si>
    <t>ФБ</t>
  </si>
  <si>
    <t>1010400000</t>
  </si>
  <si>
    <t>Поддержка общественных объединений национально-культурной направленности в реализации проектов, программ и проведении мероприятий по формированию и развитию установок толерантного поведения, обеспечению запросов граждан, связанных с их этнической принадлежностью</t>
  </si>
  <si>
    <t>1010400500</t>
  </si>
  <si>
    <t>10104R5160</t>
  </si>
  <si>
    <t>17-A14</t>
  </si>
  <si>
    <t>1020000000</t>
  </si>
  <si>
    <t>1020200000</t>
  </si>
  <si>
    <t>1020204910</t>
  </si>
  <si>
    <t>10202R5160</t>
  </si>
  <si>
    <t>Подпрограмма «Создание условий для реализации государственной  программы»</t>
  </si>
  <si>
    <t>1030000000</t>
  </si>
  <si>
    <t>1030100000</t>
  </si>
  <si>
    <t>Центральный аппарат</t>
  </si>
  <si>
    <t>1030100030</t>
  </si>
  <si>
    <t>121</t>
  </si>
  <si>
    <t>122</t>
  </si>
  <si>
    <t>129</t>
  </si>
  <si>
    <t>Уплата иных платежей</t>
  </si>
  <si>
    <t>853</t>
  </si>
  <si>
    <t>1030600000</t>
  </si>
  <si>
    <t>1030600640</t>
  </si>
  <si>
    <t>Уплата налога на имущество организаций и земельного налога</t>
  </si>
  <si>
    <t>851</t>
  </si>
  <si>
    <t>Культура</t>
  </si>
  <si>
    <t>0801</t>
  </si>
  <si>
    <t>Субсидии бюджетному учреждению Удмуртской Республики «Дом Дружбы народов» на выполнение государственных работ</t>
  </si>
  <si>
    <t>1010300000</t>
  </si>
  <si>
    <t>1010306770</t>
  </si>
  <si>
    <t>611</t>
  </si>
  <si>
    <t>0804</t>
  </si>
  <si>
    <t>612</t>
  </si>
  <si>
    <t>Резервные фонды</t>
  </si>
  <si>
    <t>Резервные фонды исполнительных органов  государственной власти субъектов Российской Федерации</t>
  </si>
  <si>
    <t>Анализ использования бюджета Министерства национальной политики Удмуртской Республики за 2017 год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</si>
  <si>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</si>
  <si>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Уплата налога на имущество</t>
  </si>
  <si>
    <t>Использовано за. 2017г</t>
  </si>
  <si>
    <t xml:space="preserve">Уточненная бюджетная роспись на 31.12.2017г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</si>
</sst>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8000"/>
      <name val="Arial Cyr"/>
      <family val="2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Arial Cy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3" fillId="0" borderId="1">
      <alignment vertical="top" shrinkToFit="1"/>
    </xf>
    <xf numFmtId="4" fontId="13" fillId="0" borderId="1">
      <alignment horizontal="right" vertical="top" shrinkToFit="1"/>
    </xf>
  </cellStyleXfs>
  <cellXfs count="38">
    <xf numFmtId="0" fontId="0" fillId="0" borderId="0" xfId="0"/>
    <xf numFmtId="44" fontId="0" fillId="0" borderId="0" xfId="0" applyNumberFormat="1" applyFont="1" applyFill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center" textRotation="90" wrapText="1"/>
    </xf>
    <xf numFmtId="44" fontId="9" fillId="0" borderId="2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right" wrapText="1"/>
    </xf>
    <xf numFmtId="4" fontId="10" fillId="0" borderId="2" xfId="0" applyNumberFormat="1" applyFont="1" applyFill="1" applyBorder="1" applyAlignment="1">
      <alignment horizontal="right" wrapText="1"/>
    </xf>
    <xf numFmtId="0" fontId="0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right" wrapText="1"/>
    </xf>
    <xf numFmtId="4" fontId="11" fillId="0" borderId="2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>
      <alignment horizontal="right" wrapText="1"/>
    </xf>
    <xf numFmtId="44" fontId="7" fillId="0" borderId="7" xfId="0" applyNumberFormat="1" applyFont="1" applyFill="1" applyBorder="1" applyAlignment="1">
      <alignment vertical="top" wrapText="1"/>
    </xf>
    <xf numFmtId="44" fontId="0" fillId="0" borderId="2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4" fontId="14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textRotation="90" wrapText="1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</cellXfs>
  <cellStyles count="3">
    <cellStyle name="st18" xfId="1"/>
    <cellStyle name="xl39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="84" zoomScaleNormal="84" workbookViewId="0">
      <selection activeCell="A9" sqref="A9"/>
    </sheetView>
  </sheetViews>
  <sheetFormatPr defaultRowHeight="15" x14ac:dyDescent="0.25"/>
  <cols>
    <col min="1" max="1" width="42.85546875" style="1" customWidth="1"/>
    <col min="2" max="2" width="6.42578125" style="1" customWidth="1"/>
    <col min="3" max="3" width="7.140625" style="1" customWidth="1"/>
    <col min="4" max="4" width="14.28515625" style="1" customWidth="1"/>
    <col min="5" max="7" width="6.85546875" style="1" customWidth="1"/>
    <col min="8" max="9" width="13.5703125" style="1" hidden="1" customWidth="1"/>
    <col min="10" max="11" width="12.28515625" style="1" hidden="1" customWidth="1"/>
    <col min="12" max="12" width="17.42578125" style="1" customWidth="1"/>
    <col min="13" max="13" width="12.28515625" style="1" hidden="1" customWidth="1"/>
    <col min="14" max="14" width="18" style="1" customWidth="1"/>
    <col min="15" max="15" width="12" style="1" bestFit="1" customWidth="1"/>
    <col min="16" max="16384" width="9.140625" style="1"/>
  </cols>
  <sheetData>
    <row r="1" spans="1:14" ht="16.5" customHeight="1" x14ac:dyDescent="0.25">
      <c r="A1" s="27" t="s">
        <v>21</v>
      </c>
      <c r="B1" s="27"/>
      <c r="C1" s="27"/>
      <c r="D1" s="27"/>
      <c r="E1" s="27"/>
      <c r="F1" s="27"/>
      <c r="G1" s="27"/>
      <c r="H1" s="27"/>
    </row>
    <row r="2" spans="1:14" ht="48.75" customHeight="1" x14ac:dyDescent="0.25">
      <c r="A2" s="37" t="s">
        <v>93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7.45" customHeight="1" x14ac:dyDescent="0.25">
      <c r="A3" s="28" t="s">
        <v>19</v>
      </c>
      <c r="B3" s="28"/>
      <c r="C3" s="28"/>
      <c r="D3" s="28"/>
      <c r="E3" s="28"/>
      <c r="F3" s="28"/>
      <c r="G3" s="28"/>
      <c r="H3" s="28"/>
    </row>
    <row r="4" spans="1:14" ht="19.149999999999999" customHeight="1" x14ac:dyDescent="0.25">
      <c r="A4" s="29" t="s">
        <v>21</v>
      </c>
      <c r="B4" s="29"/>
      <c r="C4" s="29"/>
      <c r="D4" s="29"/>
      <c r="E4" s="29"/>
      <c r="F4" s="29"/>
      <c r="G4" s="29"/>
      <c r="H4" s="29"/>
    </row>
    <row r="5" spans="1:14" ht="36.75" customHeight="1" x14ac:dyDescent="0.25">
      <c r="A5" s="30" t="s">
        <v>0</v>
      </c>
      <c r="B5" s="32" t="s">
        <v>22</v>
      </c>
      <c r="C5" s="32"/>
      <c r="D5" s="32"/>
      <c r="E5" s="32"/>
      <c r="F5" s="22"/>
      <c r="G5" s="33" t="s">
        <v>23</v>
      </c>
      <c r="H5" s="35" t="s">
        <v>24</v>
      </c>
      <c r="I5" s="35" t="s">
        <v>25</v>
      </c>
      <c r="J5" s="36" t="s">
        <v>26</v>
      </c>
      <c r="K5" s="36"/>
      <c r="L5" s="26" t="s">
        <v>97</v>
      </c>
      <c r="M5" s="26" t="s">
        <v>20</v>
      </c>
      <c r="N5" s="26" t="s">
        <v>96</v>
      </c>
    </row>
    <row r="6" spans="1:14" ht="85.5" customHeight="1" x14ac:dyDescent="0.25">
      <c r="A6" s="31" t="s">
        <v>27</v>
      </c>
      <c r="B6" s="2" t="s">
        <v>28</v>
      </c>
      <c r="C6" s="2" t="s">
        <v>29</v>
      </c>
      <c r="D6" s="2" t="s">
        <v>30</v>
      </c>
      <c r="E6" s="2" t="s">
        <v>31</v>
      </c>
      <c r="F6" s="2" t="s">
        <v>32</v>
      </c>
      <c r="G6" s="34"/>
      <c r="H6" s="35" t="s">
        <v>33</v>
      </c>
      <c r="I6" s="35" t="s">
        <v>33</v>
      </c>
      <c r="J6" s="23" t="s">
        <v>34</v>
      </c>
      <c r="K6" s="3" t="s">
        <v>35</v>
      </c>
      <c r="L6" s="26"/>
      <c r="M6" s="26"/>
      <c r="N6" s="26"/>
    </row>
    <row r="7" spans="1:14" ht="29.25" hidden="1" customHeight="1" x14ac:dyDescent="0.25">
      <c r="A7" s="4" t="s">
        <v>36</v>
      </c>
      <c r="B7" s="5" t="s">
        <v>37</v>
      </c>
      <c r="C7" s="5" t="s">
        <v>38</v>
      </c>
      <c r="D7" s="6" t="s">
        <v>21</v>
      </c>
      <c r="E7" s="7" t="s">
        <v>21</v>
      </c>
      <c r="F7" s="7"/>
      <c r="G7" s="7"/>
      <c r="H7" s="8">
        <v>25413.7</v>
      </c>
      <c r="I7" s="8">
        <v>22728.1</v>
      </c>
      <c r="J7" s="9">
        <f>-3000-535-25+637.8+410+80+200+3795+3000+405.6</f>
        <v>4968.4000000000005</v>
      </c>
      <c r="K7" s="9">
        <f>-3000-535-25+637.8+410+80+200+3795+3000+405.6</f>
        <v>4968.4000000000005</v>
      </c>
      <c r="L7" s="24"/>
      <c r="M7" s="26"/>
      <c r="N7" s="24"/>
    </row>
    <row r="8" spans="1:14" ht="63.75" customHeight="1" x14ac:dyDescent="0.25">
      <c r="A8" s="4" t="s">
        <v>39</v>
      </c>
      <c r="B8" s="5" t="s">
        <v>37</v>
      </c>
      <c r="C8" s="5" t="s">
        <v>38</v>
      </c>
      <c r="D8" s="5" t="s">
        <v>40</v>
      </c>
      <c r="E8" s="7" t="s">
        <v>21</v>
      </c>
      <c r="F8" s="7"/>
      <c r="G8" s="7"/>
      <c r="H8" s="8">
        <v>25413.7</v>
      </c>
      <c r="I8" s="8">
        <v>22728.1</v>
      </c>
      <c r="J8" s="9">
        <f>-3000-535-25+637.8+410+80+200+3795+3000+405.6</f>
        <v>4968.4000000000005</v>
      </c>
      <c r="K8" s="9">
        <f>-3000-535-25+637.8+410+80+200+3795+3000+405.6</f>
        <v>4968.4000000000005</v>
      </c>
      <c r="L8" s="8">
        <f>L9+L30+L38</f>
        <v>27593500</v>
      </c>
      <c r="M8" s="8">
        <f t="shared" ref="M8:M63" si="0">I8+K8</f>
        <v>27696.5</v>
      </c>
      <c r="N8" s="8">
        <f>N9+N30+N38</f>
        <v>27262314.449999999</v>
      </c>
    </row>
    <row r="9" spans="1:14" ht="63.95" customHeight="1" x14ac:dyDescent="0.25">
      <c r="A9" s="4" t="s">
        <v>1</v>
      </c>
      <c r="B9" s="5" t="s">
        <v>37</v>
      </c>
      <c r="C9" s="5" t="s">
        <v>38</v>
      </c>
      <c r="D9" s="5" t="s">
        <v>41</v>
      </c>
      <c r="E9" s="10" t="s">
        <v>21</v>
      </c>
      <c r="F9" s="10"/>
      <c r="G9" s="10"/>
      <c r="H9" s="8">
        <v>10798.1</v>
      </c>
      <c r="I9" s="8">
        <v>8698.6</v>
      </c>
      <c r="J9" s="9">
        <f>-3000-535-25+637.8+200+3795+3000</f>
        <v>4072.8</v>
      </c>
      <c r="K9" s="9">
        <f>-3000-535-25+637.8+200+3795+3000</f>
        <v>4072.8</v>
      </c>
      <c r="L9" s="8">
        <f>L10+L23</f>
        <v>12771400</v>
      </c>
      <c r="M9" s="8">
        <f t="shared" si="0"/>
        <v>12771.400000000001</v>
      </c>
      <c r="N9" s="8">
        <f>N10+N23</f>
        <v>12625780.199999999</v>
      </c>
    </row>
    <row r="10" spans="1:14" ht="54" customHeight="1" x14ac:dyDescent="0.25">
      <c r="A10" s="4" t="s">
        <v>2</v>
      </c>
      <c r="B10" s="5" t="s">
        <v>37</v>
      </c>
      <c r="C10" s="5" t="s">
        <v>38</v>
      </c>
      <c r="D10" s="5" t="s">
        <v>42</v>
      </c>
      <c r="E10" s="11" t="s">
        <v>21</v>
      </c>
      <c r="F10" s="11"/>
      <c r="G10" s="11"/>
      <c r="H10" s="8">
        <v>8760</v>
      </c>
      <c r="I10" s="8">
        <v>7170</v>
      </c>
      <c r="J10" s="9">
        <f>-3000-535-25+200+3795</f>
        <v>435</v>
      </c>
      <c r="K10" s="9">
        <f>-3000-535-25+200+3795</f>
        <v>435</v>
      </c>
      <c r="L10" s="8">
        <f>L11+L14+L18</f>
        <v>7605000</v>
      </c>
      <c r="M10" s="8">
        <f t="shared" si="0"/>
        <v>7605</v>
      </c>
      <c r="N10" s="8">
        <f>N11+N14+N18</f>
        <v>7585000</v>
      </c>
    </row>
    <row r="11" spans="1:14" ht="47.85" customHeight="1" x14ac:dyDescent="0.25">
      <c r="A11" s="4" t="s">
        <v>3</v>
      </c>
      <c r="B11" s="5" t="s">
        <v>37</v>
      </c>
      <c r="C11" s="5" t="s">
        <v>38</v>
      </c>
      <c r="D11" s="5" t="s">
        <v>43</v>
      </c>
      <c r="E11" s="7" t="s">
        <v>21</v>
      </c>
      <c r="F11" s="7"/>
      <c r="G11" s="7"/>
      <c r="H11" s="8">
        <v>7200</v>
      </c>
      <c r="I11" s="8">
        <v>5900</v>
      </c>
      <c r="J11" s="9">
        <v>-3000</v>
      </c>
      <c r="K11" s="9">
        <v>-3000</v>
      </c>
      <c r="L11" s="8">
        <f>L12+L13</f>
        <v>2900000</v>
      </c>
      <c r="M11" s="8">
        <f t="shared" si="0"/>
        <v>2900</v>
      </c>
      <c r="N11" s="8">
        <f>N12+N13</f>
        <v>2900000</v>
      </c>
    </row>
    <row r="12" spans="1:14" ht="21" customHeight="1" x14ac:dyDescent="0.25">
      <c r="A12" s="12" t="s">
        <v>18</v>
      </c>
      <c r="B12" s="13" t="s">
        <v>37</v>
      </c>
      <c r="C12" s="13" t="s">
        <v>38</v>
      </c>
      <c r="D12" s="13" t="s">
        <v>43</v>
      </c>
      <c r="E12" s="13" t="s">
        <v>44</v>
      </c>
      <c r="F12" s="13"/>
      <c r="G12" s="13" t="s">
        <v>45</v>
      </c>
      <c r="H12" s="14">
        <v>2500</v>
      </c>
      <c r="I12" s="14">
        <v>2375</v>
      </c>
      <c r="J12" s="9"/>
      <c r="K12" s="15"/>
      <c r="L12" s="14">
        <v>2375000</v>
      </c>
      <c r="M12" s="14">
        <f t="shared" si="0"/>
        <v>2375</v>
      </c>
      <c r="N12" s="14">
        <v>2375000</v>
      </c>
    </row>
    <row r="13" spans="1:14" ht="138" customHeight="1" x14ac:dyDescent="0.25">
      <c r="A13" s="12" t="s">
        <v>46</v>
      </c>
      <c r="B13" s="13" t="s">
        <v>37</v>
      </c>
      <c r="C13" s="13" t="s">
        <v>38</v>
      </c>
      <c r="D13" s="13" t="s">
        <v>43</v>
      </c>
      <c r="E13" s="13" t="s">
        <v>47</v>
      </c>
      <c r="F13" s="13"/>
      <c r="G13" s="13" t="s">
        <v>45</v>
      </c>
      <c r="H13" s="14">
        <v>4700</v>
      </c>
      <c r="I13" s="14">
        <v>3525</v>
      </c>
      <c r="J13" s="9">
        <v>-3000</v>
      </c>
      <c r="K13" s="9">
        <v>-3000</v>
      </c>
      <c r="L13" s="14">
        <v>525000</v>
      </c>
      <c r="M13" s="14">
        <f t="shared" si="0"/>
        <v>525</v>
      </c>
      <c r="N13" s="14">
        <v>525000</v>
      </c>
    </row>
    <row r="14" spans="1:14" ht="63.95" customHeight="1" x14ac:dyDescent="0.25">
      <c r="A14" s="4" t="s">
        <v>48</v>
      </c>
      <c r="B14" s="5" t="s">
        <v>37</v>
      </c>
      <c r="C14" s="5" t="s">
        <v>38</v>
      </c>
      <c r="D14" s="5" t="s">
        <v>49</v>
      </c>
      <c r="E14" s="7" t="s">
        <v>21</v>
      </c>
      <c r="F14" s="7"/>
      <c r="G14" s="7"/>
      <c r="H14" s="8">
        <v>1560</v>
      </c>
      <c r="I14" s="8">
        <v>1270</v>
      </c>
      <c r="J14" s="9">
        <f>-535-25+200</f>
        <v>-360</v>
      </c>
      <c r="K14" s="9">
        <f>-535-25+200</f>
        <v>-360</v>
      </c>
      <c r="L14" s="8">
        <f>L15+L16+L17</f>
        <v>910000</v>
      </c>
      <c r="M14" s="8">
        <f t="shared" si="0"/>
        <v>910</v>
      </c>
      <c r="N14" s="8">
        <f>N15+N16+N17</f>
        <v>890000</v>
      </c>
    </row>
    <row r="15" spans="1:14" ht="51.75" customHeight="1" x14ac:dyDescent="0.25">
      <c r="A15" s="12" t="s">
        <v>50</v>
      </c>
      <c r="B15" s="13" t="s">
        <v>37</v>
      </c>
      <c r="C15" s="13" t="s">
        <v>38</v>
      </c>
      <c r="D15" s="13" t="s">
        <v>49</v>
      </c>
      <c r="E15" s="13" t="s">
        <v>51</v>
      </c>
      <c r="F15" s="13"/>
      <c r="G15" s="13" t="s">
        <v>45</v>
      </c>
      <c r="H15" s="14">
        <v>740</v>
      </c>
      <c r="I15" s="14">
        <v>555</v>
      </c>
      <c r="J15" s="9">
        <v>-535</v>
      </c>
      <c r="K15" s="9">
        <v>-535</v>
      </c>
      <c r="L15" s="14">
        <v>20000</v>
      </c>
      <c r="M15" s="14">
        <f t="shared" si="0"/>
        <v>20</v>
      </c>
      <c r="N15" s="14">
        <v>0</v>
      </c>
    </row>
    <row r="16" spans="1:14" ht="63.95" customHeight="1" x14ac:dyDescent="0.25">
      <c r="A16" s="12" t="s">
        <v>52</v>
      </c>
      <c r="B16" s="13" t="s">
        <v>37</v>
      </c>
      <c r="C16" s="13" t="s">
        <v>38</v>
      </c>
      <c r="D16" s="13" t="s">
        <v>49</v>
      </c>
      <c r="E16" s="13" t="s">
        <v>53</v>
      </c>
      <c r="F16" s="13"/>
      <c r="G16" s="13" t="s">
        <v>45</v>
      </c>
      <c r="H16" s="14">
        <v>500</v>
      </c>
      <c r="I16" s="14">
        <v>475</v>
      </c>
      <c r="J16" s="9">
        <v>200</v>
      </c>
      <c r="K16" s="9">
        <v>200</v>
      </c>
      <c r="L16" s="14">
        <v>675000</v>
      </c>
      <c r="M16" s="14">
        <f t="shared" si="0"/>
        <v>675</v>
      </c>
      <c r="N16" s="14">
        <v>675000</v>
      </c>
    </row>
    <row r="17" spans="1:14" ht="143.25" customHeight="1" x14ac:dyDescent="0.25">
      <c r="A17" s="12" t="s">
        <v>46</v>
      </c>
      <c r="B17" s="13" t="s">
        <v>37</v>
      </c>
      <c r="C17" s="13" t="s">
        <v>38</v>
      </c>
      <c r="D17" s="13" t="s">
        <v>49</v>
      </c>
      <c r="E17" s="13" t="s">
        <v>47</v>
      </c>
      <c r="F17" s="13"/>
      <c r="G17" s="13" t="s">
        <v>45</v>
      </c>
      <c r="H17" s="14">
        <v>320</v>
      </c>
      <c r="I17" s="14">
        <v>240</v>
      </c>
      <c r="J17" s="9">
        <v>-25</v>
      </c>
      <c r="K17" s="9">
        <v>-25</v>
      </c>
      <c r="L17" s="14">
        <v>215000</v>
      </c>
      <c r="M17" s="14">
        <f t="shared" si="0"/>
        <v>215</v>
      </c>
      <c r="N17" s="14">
        <v>215000</v>
      </c>
    </row>
    <row r="18" spans="1:14" ht="49.5" customHeight="1" x14ac:dyDescent="0.25">
      <c r="A18" s="4" t="s">
        <v>54</v>
      </c>
      <c r="B18" s="5" t="s">
        <v>37</v>
      </c>
      <c r="C18" s="5" t="s">
        <v>38</v>
      </c>
      <c r="D18" s="5" t="s">
        <v>55</v>
      </c>
      <c r="E18" s="5"/>
      <c r="F18" s="5"/>
      <c r="G18" s="5"/>
      <c r="H18" s="8"/>
      <c r="I18" s="8"/>
      <c r="J18" s="9">
        <v>3795</v>
      </c>
      <c r="K18" s="9">
        <v>3795</v>
      </c>
      <c r="L18" s="8">
        <f>L19+L20+L21+L22</f>
        <v>3795000</v>
      </c>
      <c r="M18" s="8">
        <f t="shared" si="0"/>
        <v>3795</v>
      </c>
      <c r="N18" s="8">
        <f>N19+N20+N21+N22</f>
        <v>3795000</v>
      </c>
    </row>
    <row r="19" spans="1:14" ht="49.5" customHeight="1" x14ac:dyDescent="0.25">
      <c r="A19" s="12" t="s">
        <v>50</v>
      </c>
      <c r="B19" s="13" t="s">
        <v>37</v>
      </c>
      <c r="C19" s="13" t="s">
        <v>38</v>
      </c>
      <c r="D19" s="13" t="s">
        <v>55</v>
      </c>
      <c r="E19" s="13">
        <v>244</v>
      </c>
      <c r="F19" s="13"/>
      <c r="G19" s="13" t="s">
        <v>56</v>
      </c>
      <c r="H19" s="14"/>
      <c r="I19" s="14"/>
      <c r="J19" s="9">
        <v>244.9</v>
      </c>
      <c r="K19" s="9">
        <v>244.9</v>
      </c>
      <c r="L19" s="14">
        <v>244900</v>
      </c>
      <c r="M19" s="14">
        <f t="shared" si="0"/>
        <v>244.9</v>
      </c>
      <c r="N19" s="14">
        <v>244900</v>
      </c>
    </row>
    <row r="20" spans="1:14" ht="68.25" customHeight="1" x14ac:dyDescent="0.25">
      <c r="A20" s="12" t="s">
        <v>57</v>
      </c>
      <c r="B20" s="13" t="s">
        <v>37</v>
      </c>
      <c r="C20" s="13" t="s">
        <v>38</v>
      </c>
      <c r="D20" s="13" t="s">
        <v>55</v>
      </c>
      <c r="E20" s="13">
        <v>632</v>
      </c>
      <c r="F20" s="13"/>
      <c r="G20" s="13" t="s">
        <v>56</v>
      </c>
      <c r="H20" s="14"/>
      <c r="I20" s="14"/>
      <c r="J20" s="9">
        <v>931.55</v>
      </c>
      <c r="K20" s="9">
        <v>931.55</v>
      </c>
      <c r="L20" s="14">
        <v>931550</v>
      </c>
      <c r="M20" s="14">
        <f t="shared" si="0"/>
        <v>931.55</v>
      </c>
      <c r="N20" s="14">
        <v>931550</v>
      </c>
    </row>
    <row r="21" spans="1:14" ht="31.7" customHeight="1" x14ac:dyDescent="0.25">
      <c r="A21" s="12" t="s">
        <v>50</v>
      </c>
      <c r="B21" s="13" t="s">
        <v>37</v>
      </c>
      <c r="C21" s="13" t="s">
        <v>38</v>
      </c>
      <c r="D21" s="13" t="s">
        <v>55</v>
      </c>
      <c r="E21" s="13">
        <v>244</v>
      </c>
      <c r="F21" s="13" t="s">
        <v>58</v>
      </c>
      <c r="G21" s="13" t="s">
        <v>59</v>
      </c>
      <c r="H21" s="14"/>
      <c r="I21" s="14"/>
      <c r="J21" s="9">
        <v>545.1</v>
      </c>
      <c r="K21" s="9">
        <v>545.1</v>
      </c>
      <c r="L21" s="14">
        <v>545100</v>
      </c>
      <c r="M21" s="14">
        <f t="shared" si="0"/>
        <v>545.1</v>
      </c>
      <c r="N21" s="14">
        <v>545100</v>
      </c>
    </row>
    <row r="22" spans="1:14" ht="31.7" customHeight="1" x14ac:dyDescent="0.25">
      <c r="A22" s="12" t="s">
        <v>57</v>
      </c>
      <c r="B22" s="13" t="s">
        <v>37</v>
      </c>
      <c r="C22" s="13" t="s">
        <v>38</v>
      </c>
      <c r="D22" s="13" t="s">
        <v>55</v>
      </c>
      <c r="E22" s="13">
        <v>632</v>
      </c>
      <c r="F22" s="13" t="s">
        <v>58</v>
      </c>
      <c r="G22" s="13" t="s">
        <v>59</v>
      </c>
      <c r="H22" s="14"/>
      <c r="I22" s="14"/>
      <c r="J22" s="9">
        <v>2073.4499999999998</v>
      </c>
      <c r="K22" s="9">
        <v>2073.4499999999998</v>
      </c>
      <c r="L22" s="14">
        <v>2073450</v>
      </c>
      <c r="M22" s="14">
        <f t="shared" si="0"/>
        <v>2073.4499999999998</v>
      </c>
      <c r="N22" s="14">
        <v>2073450</v>
      </c>
    </row>
    <row r="23" spans="1:14" ht="45" customHeight="1" x14ac:dyDescent="0.25">
      <c r="A23" s="4" t="s">
        <v>4</v>
      </c>
      <c r="B23" s="5" t="s">
        <v>37</v>
      </c>
      <c r="C23" s="5" t="s">
        <v>38</v>
      </c>
      <c r="D23" s="5" t="s">
        <v>60</v>
      </c>
      <c r="E23" s="11" t="s">
        <v>21</v>
      </c>
      <c r="F23" s="11"/>
      <c r="G23" s="11"/>
      <c r="H23" s="8">
        <v>2038.1</v>
      </c>
      <c r="I23" s="8">
        <v>1528.6</v>
      </c>
      <c r="J23" s="9">
        <f>637.8+3000</f>
        <v>3637.8</v>
      </c>
      <c r="K23" s="9">
        <f>637.8+3000</f>
        <v>3637.8</v>
      </c>
      <c r="L23" s="8">
        <f>L24+L27</f>
        <v>5166400</v>
      </c>
      <c r="M23" s="8">
        <f t="shared" si="0"/>
        <v>5166.3999999999996</v>
      </c>
      <c r="N23" s="8">
        <f>N24+N27</f>
        <v>5040780.2</v>
      </c>
    </row>
    <row r="24" spans="1:14" ht="122.25" customHeight="1" x14ac:dyDescent="0.25">
      <c r="A24" s="4" t="s">
        <v>61</v>
      </c>
      <c r="B24" s="5" t="s">
        <v>37</v>
      </c>
      <c r="C24" s="5" t="s">
        <v>38</v>
      </c>
      <c r="D24" s="5" t="s">
        <v>62</v>
      </c>
      <c r="E24" s="7" t="s">
        <v>21</v>
      </c>
      <c r="F24" s="7"/>
      <c r="G24" s="7"/>
      <c r="H24" s="8">
        <v>2038.1</v>
      </c>
      <c r="I24" s="8">
        <v>1528.6</v>
      </c>
      <c r="J24" s="9">
        <v>637.79999999999995</v>
      </c>
      <c r="K24" s="9">
        <v>637.79999999999995</v>
      </c>
      <c r="L24" s="8">
        <f>L26+L25</f>
        <v>2166400</v>
      </c>
      <c r="M24" s="8">
        <f t="shared" si="0"/>
        <v>2166.3999999999996</v>
      </c>
      <c r="N24" s="8">
        <f>N26+N25</f>
        <v>2040780.2</v>
      </c>
    </row>
    <row r="25" spans="1:14" ht="71.25" customHeight="1" x14ac:dyDescent="0.25">
      <c r="A25" s="12" t="s">
        <v>94</v>
      </c>
      <c r="B25" s="13" t="s">
        <v>37</v>
      </c>
      <c r="C25" s="13" t="s">
        <v>38</v>
      </c>
      <c r="D25" s="13" t="s">
        <v>62</v>
      </c>
      <c r="E25" s="13">
        <v>631</v>
      </c>
      <c r="F25" s="13"/>
      <c r="G25" s="13" t="s">
        <v>45</v>
      </c>
      <c r="H25" s="8"/>
      <c r="I25" s="8"/>
      <c r="J25" s="9"/>
      <c r="K25" s="9"/>
      <c r="L25" s="14">
        <v>0</v>
      </c>
      <c r="M25" s="8"/>
      <c r="N25" s="14">
        <v>0</v>
      </c>
    </row>
    <row r="26" spans="1:14" ht="143.25" customHeight="1" x14ac:dyDescent="0.25">
      <c r="A26" s="12" t="s">
        <v>46</v>
      </c>
      <c r="B26" s="13" t="s">
        <v>37</v>
      </c>
      <c r="C26" s="13" t="s">
        <v>38</v>
      </c>
      <c r="D26" s="13" t="s">
        <v>62</v>
      </c>
      <c r="E26" s="13" t="s">
        <v>47</v>
      </c>
      <c r="F26" s="13"/>
      <c r="G26" s="13" t="s">
        <v>45</v>
      </c>
      <c r="H26" s="14">
        <v>2038.1</v>
      </c>
      <c r="I26" s="14">
        <v>1528.6</v>
      </c>
      <c r="J26" s="9">
        <v>637.79999999999995</v>
      </c>
      <c r="K26" s="9">
        <v>637.79999999999995</v>
      </c>
      <c r="L26" s="14">
        <v>2166400</v>
      </c>
      <c r="M26" s="14">
        <f t="shared" si="0"/>
        <v>2166.3999999999996</v>
      </c>
      <c r="N26" s="14">
        <v>2040780.2</v>
      </c>
    </row>
    <row r="27" spans="1:14" ht="57" customHeight="1" x14ac:dyDescent="0.25">
      <c r="A27" s="4" t="s">
        <v>54</v>
      </c>
      <c r="B27" s="5" t="s">
        <v>37</v>
      </c>
      <c r="C27" s="5" t="s">
        <v>38</v>
      </c>
      <c r="D27" s="5" t="s">
        <v>63</v>
      </c>
      <c r="E27" s="5"/>
      <c r="F27" s="5"/>
      <c r="G27" s="5"/>
      <c r="H27" s="8"/>
      <c r="I27" s="8"/>
      <c r="J27" s="9">
        <v>3000</v>
      </c>
      <c r="K27" s="9">
        <v>3000</v>
      </c>
      <c r="L27" s="8">
        <f>L28+L29</f>
        <v>3000000</v>
      </c>
      <c r="M27" s="8">
        <f t="shared" si="0"/>
        <v>3000</v>
      </c>
      <c r="N27" s="8">
        <f>N28+N29</f>
        <v>3000000</v>
      </c>
    </row>
    <row r="28" spans="1:14" ht="48.75" customHeight="1" x14ac:dyDescent="0.25">
      <c r="A28" s="12" t="s">
        <v>46</v>
      </c>
      <c r="B28" s="13" t="s">
        <v>37</v>
      </c>
      <c r="C28" s="13" t="s">
        <v>38</v>
      </c>
      <c r="D28" s="13" t="s">
        <v>63</v>
      </c>
      <c r="E28" s="13">
        <v>632</v>
      </c>
      <c r="F28" s="13"/>
      <c r="G28" s="13" t="s">
        <v>56</v>
      </c>
      <c r="H28" s="14"/>
      <c r="I28" s="14"/>
      <c r="J28" s="9">
        <v>930</v>
      </c>
      <c r="K28" s="9">
        <v>930</v>
      </c>
      <c r="L28" s="14">
        <v>930000</v>
      </c>
      <c r="M28" s="14">
        <f t="shared" si="0"/>
        <v>930</v>
      </c>
      <c r="N28" s="14">
        <v>930000</v>
      </c>
    </row>
    <row r="29" spans="1:14" ht="136.5" customHeight="1" x14ac:dyDescent="0.25">
      <c r="A29" s="12" t="s">
        <v>46</v>
      </c>
      <c r="B29" s="13" t="s">
        <v>37</v>
      </c>
      <c r="C29" s="13" t="s">
        <v>38</v>
      </c>
      <c r="D29" s="13" t="s">
        <v>63</v>
      </c>
      <c r="E29" s="13">
        <v>632</v>
      </c>
      <c r="F29" s="13" t="s">
        <v>64</v>
      </c>
      <c r="G29" s="13" t="s">
        <v>59</v>
      </c>
      <c r="H29" s="14"/>
      <c r="I29" s="14"/>
      <c r="J29" s="9">
        <v>2070</v>
      </c>
      <c r="K29" s="9">
        <v>2070</v>
      </c>
      <c r="L29" s="14">
        <v>2070000</v>
      </c>
      <c r="M29" s="14">
        <f t="shared" si="0"/>
        <v>2070</v>
      </c>
      <c r="N29" s="14">
        <v>2070000</v>
      </c>
    </row>
    <row r="30" spans="1:14" ht="31.7" customHeight="1" x14ac:dyDescent="0.25">
      <c r="A30" s="4" t="s">
        <v>5</v>
      </c>
      <c r="B30" s="5" t="s">
        <v>37</v>
      </c>
      <c r="C30" s="5" t="s">
        <v>38</v>
      </c>
      <c r="D30" s="5" t="s">
        <v>65</v>
      </c>
      <c r="E30" s="10" t="s">
        <v>21</v>
      </c>
      <c r="F30" s="10"/>
      <c r="G30" s="10"/>
      <c r="H30" s="8">
        <v>1710</v>
      </c>
      <c r="I30" s="8">
        <v>1282.5</v>
      </c>
      <c r="J30" s="9">
        <f t="shared" ref="J30:K30" si="1">410+405.6</f>
        <v>815.6</v>
      </c>
      <c r="K30" s="9">
        <f t="shared" si="1"/>
        <v>815.6</v>
      </c>
      <c r="L30" s="8">
        <f>L31</f>
        <v>2098100</v>
      </c>
      <c r="M30" s="8">
        <f t="shared" si="0"/>
        <v>2098.1</v>
      </c>
      <c r="N30" s="8">
        <f>N31</f>
        <v>2098100</v>
      </c>
    </row>
    <row r="31" spans="1:14" ht="95.1" customHeight="1" x14ac:dyDescent="0.25">
      <c r="A31" s="4" t="s">
        <v>6</v>
      </c>
      <c r="B31" s="5" t="s">
        <v>37</v>
      </c>
      <c r="C31" s="5" t="s">
        <v>38</v>
      </c>
      <c r="D31" s="5" t="s">
        <v>66</v>
      </c>
      <c r="E31" s="11" t="s">
        <v>21</v>
      </c>
      <c r="F31" s="11"/>
      <c r="G31" s="11"/>
      <c r="H31" s="8">
        <v>1710</v>
      </c>
      <c r="I31" s="8">
        <v>1285.5</v>
      </c>
      <c r="J31" s="9">
        <f>410+405.6</f>
        <v>815.6</v>
      </c>
      <c r="K31" s="9">
        <f>410+405.6</f>
        <v>815.6</v>
      </c>
      <c r="L31" s="8">
        <f>L32+L35</f>
        <v>2098100</v>
      </c>
      <c r="M31" s="8">
        <f t="shared" si="0"/>
        <v>2101.1</v>
      </c>
      <c r="N31" s="8">
        <f>N32+N35</f>
        <v>2098100</v>
      </c>
    </row>
    <row r="32" spans="1:14" ht="48.75" customHeight="1" x14ac:dyDescent="0.25">
      <c r="A32" s="4" t="s">
        <v>7</v>
      </c>
      <c r="B32" s="5" t="s">
        <v>37</v>
      </c>
      <c r="C32" s="5" t="s">
        <v>38</v>
      </c>
      <c r="D32" s="5" t="s">
        <v>67</v>
      </c>
      <c r="E32" s="7" t="s">
        <v>21</v>
      </c>
      <c r="F32" s="7"/>
      <c r="G32" s="7"/>
      <c r="H32" s="8">
        <v>1710</v>
      </c>
      <c r="I32" s="8">
        <v>1282.5</v>
      </c>
      <c r="J32" s="9">
        <v>410</v>
      </c>
      <c r="K32" s="9">
        <v>410</v>
      </c>
      <c r="L32" s="8">
        <f>L33+L34</f>
        <v>1692500</v>
      </c>
      <c r="M32" s="8">
        <f t="shared" si="0"/>
        <v>1692.5</v>
      </c>
      <c r="N32" s="8">
        <f>N33+N34</f>
        <v>1692500</v>
      </c>
    </row>
    <row r="33" spans="1:14" ht="47.85" customHeight="1" x14ac:dyDescent="0.25">
      <c r="A33" s="12" t="s">
        <v>50</v>
      </c>
      <c r="B33" s="13" t="s">
        <v>37</v>
      </c>
      <c r="C33" s="13" t="s">
        <v>38</v>
      </c>
      <c r="D33" s="13" t="s">
        <v>67</v>
      </c>
      <c r="E33" s="13" t="s">
        <v>51</v>
      </c>
      <c r="F33" s="13"/>
      <c r="G33" s="13" t="s">
        <v>45</v>
      </c>
      <c r="H33" s="14">
        <v>757.5</v>
      </c>
      <c r="I33" s="14">
        <v>568.1</v>
      </c>
      <c r="J33" s="9">
        <v>-220</v>
      </c>
      <c r="K33" s="9">
        <v>-220</v>
      </c>
      <c r="L33" s="14">
        <v>348100</v>
      </c>
      <c r="M33" s="14">
        <f t="shared" si="0"/>
        <v>348.1</v>
      </c>
      <c r="N33" s="14">
        <v>348100</v>
      </c>
    </row>
    <row r="34" spans="1:14" ht="143.25" customHeight="1" x14ac:dyDescent="0.25">
      <c r="A34" s="12" t="s">
        <v>46</v>
      </c>
      <c r="B34" s="13" t="s">
        <v>37</v>
      </c>
      <c r="C34" s="13" t="s">
        <v>38</v>
      </c>
      <c r="D34" s="13" t="s">
        <v>67</v>
      </c>
      <c r="E34" s="13" t="s">
        <v>47</v>
      </c>
      <c r="F34" s="13"/>
      <c r="G34" s="13" t="s">
        <v>45</v>
      </c>
      <c r="H34" s="14">
        <v>952.5</v>
      </c>
      <c r="I34" s="14">
        <v>714.4</v>
      </c>
      <c r="J34" s="9">
        <v>630</v>
      </c>
      <c r="K34" s="9">
        <v>630</v>
      </c>
      <c r="L34" s="14">
        <v>1344400</v>
      </c>
      <c r="M34" s="14">
        <f t="shared" si="0"/>
        <v>1344.4</v>
      </c>
      <c r="N34" s="14">
        <v>1344400</v>
      </c>
    </row>
    <row r="35" spans="1:14" ht="47.85" customHeight="1" x14ac:dyDescent="0.25">
      <c r="A35" s="4" t="s">
        <v>54</v>
      </c>
      <c r="B35" s="5" t="s">
        <v>37</v>
      </c>
      <c r="C35" s="5" t="s">
        <v>38</v>
      </c>
      <c r="D35" s="5" t="s">
        <v>68</v>
      </c>
      <c r="E35" s="5"/>
      <c r="F35" s="5"/>
      <c r="G35" s="5"/>
      <c r="H35" s="8"/>
      <c r="I35" s="8"/>
      <c r="J35" s="9">
        <v>405.6</v>
      </c>
      <c r="K35" s="9">
        <v>405.6</v>
      </c>
      <c r="L35" s="8">
        <f>L36+L37</f>
        <v>405600</v>
      </c>
      <c r="M35" s="8">
        <f t="shared" si="0"/>
        <v>405.6</v>
      </c>
      <c r="N35" s="8">
        <f>N36+N37</f>
        <v>405600</v>
      </c>
    </row>
    <row r="36" spans="1:14" ht="47.85" customHeight="1" x14ac:dyDescent="0.25">
      <c r="A36" s="12" t="s">
        <v>50</v>
      </c>
      <c r="B36" s="5" t="s">
        <v>37</v>
      </c>
      <c r="C36" s="5" t="s">
        <v>38</v>
      </c>
      <c r="D36" s="5" t="s">
        <v>68</v>
      </c>
      <c r="E36" s="13">
        <v>244</v>
      </c>
      <c r="F36" s="13"/>
      <c r="G36" s="13" t="s">
        <v>56</v>
      </c>
      <c r="H36" s="14"/>
      <c r="I36" s="14"/>
      <c r="J36" s="9">
        <v>125.75</v>
      </c>
      <c r="K36" s="9">
        <v>125.75</v>
      </c>
      <c r="L36" s="25">
        <v>125750</v>
      </c>
      <c r="M36" s="25">
        <f t="shared" si="0"/>
        <v>125.75</v>
      </c>
      <c r="N36" s="25">
        <v>125750</v>
      </c>
    </row>
    <row r="37" spans="1:14" ht="51" customHeight="1" x14ac:dyDescent="0.25">
      <c r="A37" s="12" t="s">
        <v>50</v>
      </c>
      <c r="B37" s="5" t="s">
        <v>37</v>
      </c>
      <c r="C37" s="5" t="s">
        <v>38</v>
      </c>
      <c r="D37" s="5" t="s">
        <v>68</v>
      </c>
      <c r="E37" s="13">
        <v>244</v>
      </c>
      <c r="F37" s="13" t="s">
        <v>58</v>
      </c>
      <c r="G37" s="13" t="s">
        <v>59</v>
      </c>
      <c r="H37" s="14"/>
      <c r="I37" s="14"/>
      <c r="J37" s="9">
        <v>279.85000000000002</v>
      </c>
      <c r="K37" s="9">
        <v>279.85000000000002</v>
      </c>
      <c r="L37" s="25">
        <v>279850</v>
      </c>
      <c r="M37" s="25">
        <f t="shared" si="0"/>
        <v>279.85000000000002</v>
      </c>
      <c r="N37" s="25">
        <v>279850</v>
      </c>
    </row>
    <row r="38" spans="1:14" ht="47.85" customHeight="1" x14ac:dyDescent="0.25">
      <c r="A38" s="4" t="s">
        <v>69</v>
      </c>
      <c r="B38" s="5" t="s">
        <v>37</v>
      </c>
      <c r="C38" s="5" t="s">
        <v>38</v>
      </c>
      <c r="D38" s="5" t="s">
        <v>70</v>
      </c>
      <c r="E38" s="10" t="s">
        <v>21</v>
      </c>
      <c r="F38" s="10"/>
      <c r="G38" s="10"/>
      <c r="H38" s="8">
        <v>12905.6</v>
      </c>
      <c r="I38" s="8">
        <v>12747</v>
      </c>
      <c r="J38" s="9">
        <v>80</v>
      </c>
      <c r="K38" s="9">
        <v>80</v>
      </c>
      <c r="L38" s="8">
        <f>L39+L46</f>
        <v>12724000</v>
      </c>
      <c r="M38" s="8">
        <f t="shared" si="0"/>
        <v>12827</v>
      </c>
      <c r="N38" s="8">
        <f>N39+N46</f>
        <v>12538434.25</v>
      </c>
    </row>
    <row r="39" spans="1:14" ht="31.7" customHeight="1" x14ac:dyDescent="0.25">
      <c r="A39" s="4" t="s">
        <v>8</v>
      </c>
      <c r="B39" s="5" t="s">
        <v>37</v>
      </c>
      <c r="C39" s="5" t="s">
        <v>38</v>
      </c>
      <c r="D39" s="5" t="s">
        <v>71</v>
      </c>
      <c r="E39" s="11" t="s">
        <v>21</v>
      </c>
      <c r="F39" s="11"/>
      <c r="G39" s="11"/>
      <c r="H39" s="8">
        <v>12837.6</v>
      </c>
      <c r="I39" s="8">
        <v>12679</v>
      </c>
      <c r="J39" s="9">
        <v>80</v>
      </c>
      <c r="K39" s="9">
        <v>80</v>
      </c>
      <c r="L39" s="8">
        <f>L40</f>
        <v>11877300</v>
      </c>
      <c r="M39" s="8">
        <f t="shared" si="0"/>
        <v>12759</v>
      </c>
      <c r="N39" s="8">
        <f>N40</f>
        <v>11692410.25</v>
      </c>
    </row>
    <row r="40" spans="1:14" ht="24" customHeight="1" x14ac:dyDescent="0.25">
      <c r="A40" s="4" t="s">
        <v>72</v>
      </c>
      <c r="B40" s="5" t="s">
        <v>37</v>
      </c>
      <c r="C40" s="5" t="s">
        <v>38</v>
      </c>
      <c r="D40" s="5" t="s">
        <v>73</v>
      </c>
      <c r="E40" s="7" t="s">
        <v>21</v>
      </c>
      <c r="F40" s="7"/>
      <c r="G40" s="7"/>
      <c r="H40" s="8">
        <v>12837.6</v>
      </c>
      <c r="I40" s="8">
        <v>12679</v>
      </c>
      <c r="J40" s="9">
        <v>80</v>
      </c>
      <c r="K40" s="9">
        <v>80</v>
      </c>
      <c r="L40" s="8">
        <f>L41+L42+L43+L44+L45</f>
        <v>11877300</v>
      </c>
      <c r="M40" s="8">
        <f t="shared" si="0"/>
        <v>12759</v>
      </c>
      <c r="N40" s="8">
        <f>N41+N42+N43+N44+N45</f>
        <v>11692410.25</v>
      </c>
    </row>
    <row r="41" spans="1:14" ht="31.7" customHeight="1" x14ac:dyDescent="0.25">
      <c r="A41" s="12" t="s">
        <v>9</v>
      </c>
      <c r="B41" s="13" t="s">
        <v>37</v>
      </c>
      <c r="C41" s="13" t="s">
        <v>38</v>
      </c>
      <c r="D41" s="13" t="s">
        <v>73</v>
      </c>
      <c r="E41" s="13" t="s">
        <v>74</v>
      </c>
      <c r="F41" s="13"/>
      <c r="G41" s="13" t="s">
        <v>45</v>
      </c>
      <c r="H41" s="14">
        <v>9252.5</v>
      </c>
      <c r="I41" s="14">
        <v>9252.5</v>
      </c>
      <c r="J41" s="9"/>
      <c r="K41" s="9"/>
      <c r="L41" s="14">
        <v>8804600</v>
      </c>
      <c r="M41" s="14">
        <f t="shared" si="0"/>
        <v>9252.5</v>
      </c>
      <c r="N41" s="14">
        <v>8804574.4800000004</v>
      </c>
    </row>
    <row r="42" spans="1:14" ht="49.5" customHeight="1" x14ac:dyDescent="0.25">
      <c r="A42" s="12" t="s">
        <v>10</v>
      </c>
      <c r="B42" s="13" t="s">
        <v>37</v>
      </c>
      <c r="C42" s="13" t="s">
        <v>38</v>
      </c>
      <c r="D42" s="13" t="s">
        <v>73</v>
      </c>
      <c r="E42" s="13" t="s">
        <v>75</v>
      </c>
      <c r="F42" s="13"/>
      <c r="G42" s="13" t="s">
        <v>45</v>
      </c>
      <c r="H42" s="14">
        <v>140</v>
      </c>
      <c r="I42" s="14">
        <v>140</v>
      </c>
      <c r="J42" s="9"/>
      <c r="K42" s="9"/>
      <c r="L42" s="14">
        <v>155990</v>
      </c>
      <c r="M42" s="14">
        <f t="shared" si="0"/>
        <v>140</v>
      </c>
      <c r="N42" s="14">
        <v>155990</v>
      </c>
    </row>
    <row r="43" spans="1:14" ht="62.25" customHeight="1" x14ac:dyDescent="0.25">
      <c r="A43" s="12" t="s">
        <v>11</v>
      </c>
      <c r="B43" s="13" t="s">
        <v>37</v>
      </c>
      <c r="C43" s="13" t="s">
        <v>38</v>
      </c>
      <c r="D43" s="13" t="s">
        <v>73</v>
      </c>
      <c r="E43" s="13" t="s">
        <v>76</v>
      </c>
      <c r="F43" s="13"/>
      <c r="G43" s="13" t="s">
        <v>45</v>
      </c>
      <c r="H43" s="14">
        <v>2794.3</v>
      </c>
      <c r="I43" s="14">
        <v>2794.3</v>
      </c>
      <c r="J43" s="9"/>
      <c r="K43" s="9"/>
      <c r="L43" s="14">
        <v>2458700</v>
      </c>
      <c r="M43" s="14">
        <f t="shared" si="0"/>
        <v>2794.3</v>
      </c>
      <c r="N43" s="14">
        <v>2295261.17</v>
      </c>
    </row>
    <row r="44" spans="1:14" ht="47.85" customHeight="1" x14ac:dyDescent="0.25">
      <c r="A44" s="12" t="s">
        <v>50</v>
      </c>
      <c r="B44" s="13" t="s">
        <v>37</v>
      </c>
      <c r="C44" s="13" t="s">
        <v>38</v>
      </c>
      <c r="D44" s="13" t="s">
        <v>73</v>
      </c>
      <c r="E44" s="13" t="s">
        <v>51</v>
      </c>
      <c r="F44" s="13"/>
      <c r="G44" s="13" t="s">
        <v>45</v>
      </c>
      <c r="H44" s="14">
        <v>634.79999999999995</v>
      </c>
      <c r="I44" s="14">
        <v>476.2</v>
      </c>
      <c r="J44" s="9">
        <v>80</v>
      </c>
      <c r="K44" s="9">
        <v>80</v>
      </c>
      <c r="L44" s="14">
        <v>455210</v>
      </c>
      <c r="M44" s="14">
        <f t="shared" si="0"/>
        <v>556.20000000000005</v>
      </c>
      <c r="N44" s="14">
        <v>433901.32</v>
      </c>
    </row>
    <row r="45" spans="1:14" ht="14.45" customHeight="1" x14ac:dyDescent="0.25">
      <c r="A45" s="12" t="s">
        <v>77</v>
      </c>
      <c r="B45" s="13" t="s">
        <v>37</v>
      </c>
      <c r="C45" s="13" t="s">
        <v>38</v>
      </c>
      <c r="D45" s="13" t="s">
        <v>73</v>
      </c>
      <c r="E45" s="13" t="s">
        <v>78</v>
      </c>
      <c r="F45" s="13"/>
      <c r="G45" s="13" t="s">
        <v>45</v>
      </c>
      <c r="H45" s="14">
        <v>16</v>
      </c>
      <c r="I45" s="14">
        <v>16</v>
      </c>
      <c r="J45" s="9"/>
      <c r="K45" s="9"/>
      <c r="L45" s="14">
        <v>2800</v>
      </c>
      <c r="M45" s="14">
        <f t="shared" si="0"/>
        <v>16</v>
      </c>
      <c r="N45" s="14">
        <v>2683.28</v>
      </c>
    </row>
    <row r="46" spans="1:14" ht="80.099999999999994" customHeight="1" x14ac:dyDescent="0.25">
      <c r="A46" s="4" t="s">
        <v>12</v>
      </c>
      <c r="B46" s="5" t="s">
        <v>37</v>
      </c>
      <c r="C46" s="5" t="s">
        <v>38</v>
      </c>
      <c r="D46" s="5" t="s">
        <v>79</v>
      </c>
      <c r="E46" s="11" t="s">
        <v>21</v>
      </c>
      <c r="F46" s="11"/>
      <c r="G46" s="11"/>
      <c r="H46" s="8">
        <v>68</v>
      </c>
      <c r="I46" s="8">
        <v>68</v>
      </c>
      <c r="J46" s="9"/>
      <c r="K46" s="9"/>
      <c r="L46" s="8">
        <f>L49+L47</f>
        <v>846700</v>
      </c>
      <c r="M46" s="8">
        <f t="shared" si="0"/>
        <v>68</v>
      </c>
      <c r="N46" s="8">
        <f>N49+N47</f>
        <v>846024</v>
      </c>
    </row>
    <row r="47" spans="1:14" ht="45" customHeight="1" x14ac:dyDescent="0.25">
      <c r="A47" s="4" t="s">
        <v>95</v>
      </c>
      <c r="B47" s="5" t="s">
        <v>37</v>
      </c>
      <c r="C47" s="5" t="s">
        <v>38</v>
      </c>
      <c r="D47" s="5">
        <v>1030600620</v>
      </c>
      <c r="E47" s="13"/>
      <c r="F47" s="13"/>
      <c r="G47" s="13"/>
      <c r="H47" s="8"/>
      <c r="I47" s="8"/>
      <c r="J47" s="9"/>
      <c r="K47" s="9"/>
      <c r="L47" s="8">
        <v>790000</v>
      </c>
      <c r="M47" s="8"/>
      <c r="N47" s="8">
        <v>790000</v>
      </c>
    </row>
    <row r="48" spans="1:14" ht="45" customHeight="1" x14ac:dyDescent="0.25">
      <c r="A48" s="12" t="s">
        <v>81</v>
      </c>
      <c r="B48" s="13" t="s">
        <v>37</v>
      </c>
      <c r="C48" s="13" t="s">
        <v>38</v>
      </c>
      <c r="D48" s="13">
        <v>1030600620</v>
      </c>
      <c r="E48" s="13" t="s">
        <v>82</v>
      </c>
      <c r="F48" s="13"/>
      <c r="G48" s="13" t="s">
        <v>45</v>
      </c>
      <c r="H48" s="8"/>
      <c r="I48" s="8"/>
      <c r="J48" s="9"/>
      <c r="K48" s="9"/>
      <c r="L48" s="14">
        <v>790000</v>
      </c>
      <c r="M48" s="14"/>
      <c r="N48" s="14">
        <v>790000</v>
      </c>
    </row>
    <row r="49" spans="1:14" ht="20.25" customHeight="1" x14ac:dyDescent="0.25">
      <c r="A49" s="4" t="s">
        <v>13</v>
      </c>
      <c r="B49" s="5" t="s">
        <v>37</v>
      </c>
      <c r="C49" s="5" t="s">
        <v>38</v>
      </c>
      <c r="D49" s="5" t="s">
        <v>80</v>
      </c>
      <c r="E49" s="7" t="s">
        <v>21</v>
      </c>
      <c r="F49" s="7"/>
      <c r="G49" s="7"/>
      <c r="H49" s="8">
        <v>68</v>
      </c>
      <c r="I49" s="8">
        <v>68</v>
      </c>
      <c r="J49" s="9"/>
      <c r="K49" s="9"/>
      <c r="L49" s="8">
        <f>L50</f>
        <v>56700</v>
      </c>
      <c r="M49" s="8">
        <f t="shared" si="0"/>
        <v>68</v>
      </c>
      <c r="N49" s="8">
        <f>N50</f>
        <v>56024</v>
      </c>
    </row>
    <row r="50" spans="1:14" ht="31.7" customHeight="1" x14ac:dyDescent="0.25">
      <c r="A50" s="12" t="s">
        <v>81</v>
      </c>
      <c r="B50" s="13" t="s">
        <v>37</v>
      </c>
      <c r="C50" s="13" t="s">
        <v>38</v>
      </c>
      <c r="D50" s="13" t="s">
        <v>80</v>
      </c>
      <c r="E50" s="13" t="s">
        <v>82</v>
      </c>
      <c r="F50" s="13"/>
      <c r="G50" s="13" t="s">
        <v>45</v>
      </c>
      <c r="H50" s="14">
        <v>68</v>
      </c>
      <c r="I50" s="14">
        <v>68</v>
      </c>
      <c r="J50" s="9"/>
      <c r="K50" s="9"/>
      <c r="L50" s="14">
        <v>56700</v>
      </c>
      <c r="M50" s="14">
        <f t="shared" si="0"/>
        <v>68</v>
      </c>
      <c r="N50" s="14">
        <v>56024</v>
      </c>
    </row>
    <row r="51" spans="1:14" ht="23.25" customHeight="1" x14ac:dyDescent="0.25">
      <c r="A51" s="4" t="s">
        <v>83</v>
      </c>
      <c r="B51" s="5" t="s">
        <v>37</v>
      </c>
      <c r="C51" s="5" t="s">
        <v>84</v>
      </c>
      <c r="D51" s="6" t="s">
        <v>21</v>
      </c>
      <c r="E51" s="7" t="s">
        <v>21</v>
      </c>
      <c r="F51" s="7"/>
      <c r="G51" s="7"/>
      <c r="H51" s="8">
        <v>28627</v>
      </c>
      <c r="I51" s="8">
        <v>28627</v>
      </c>
      <c r="J51" s="9"/>
      <c r="K51" s="9"/>
      <c r="L51" s="8">
        <f>L52</f>
        <v>28627000</v>
      </c>
      <c r="M51" s="8">
        <f t="shared" si="0"/>
        <v>28627</v>
      </c>
      <c r="N51" s="8">
        <f>N52</f>
        <v>28627000</v>
      </c>
    </row>
    <row r="52" spans="1:14" ht="60" customHeight="1" x14ac:dyDescent="0.25">
      <c r="A52" s="4" t="s">
        <v>39</v>
      </c>
      <c r="B52" s="5" t="s">
        <v>37</v>
      </c>
      <c r="C52" s="5" t="s">
        <v>84</v>
      </c>
      <c r="D52" s="5" t="s">
        <v>40</v>
      </c>
      <c r="E52" s="7" t="s">
        <v>21</v>
      </c>
      <c r="F52" s="7"/>
      <c r="G52" s="7"/>
      <c r="H52" s="8">
        <v>28627</v>
      </c>
      <c r="I52" s="8">
        <v>28627</v>
      </c>
      <c r="J52" s="9"/>
      <c r="K52" s="9"/>
      <c r="L52" s="8">
        <f>L53</f>
        <v>28627000</v>
      </c>
      <c r="M52" s="8">
        <f t="shared" si="0"/>
        <v>28627</v>
      </c>
      <c r="N52" s="8">
        <f>N53</f>
        <v>28627000</v>
      </c>
    </row>
    <row r="53" spans="1:14" ht="60" customHeight="1" x14ac:dyDescent="0.25">
      <c r="A53" s="4" t="s">
        <v>1</v>
      </c>
      <c r="B53" s="5" t="s">
        <v>37</v>
      </c>
      <c r="C53" s="5" t="s">
        <v>84</v>
      </c>
      <c r="D53" s="5" t="s">
        <v>41</v>
      </c>
      <c r="E53" s="10" t="s">
        <v>21</v>
      </c>
      <c r="F53" s="10"/>
      <c r="G53" s="10"/>
      <c r="H53" s="8">
        <v>28627</v>
      </c>
      <c r="I53" s="8">
        <v>28627</v>
      </c>
      <c r="J53" s="9"/>
      <c r="K53" s="9"/>
      <c r="L53" s="8">
        <f>L54</f>
        <v>28627000</v>
      </c>
      <c r="M53" s="8">
        <f t="shared" si="0"/>
        <v>28627</v>
      </c>
      <c r="N53" s="8">
        <f>N54</f>
        <v>28627000</v>
      </c>
    </row>
    <row r="54" spans="1:14" ht="63.95" customHeight="1" x14ac:dyDescent="0.25">
      <c r="A54" s="4" t="s">
        <v>85</v>
      </c>
      <c r="B54" s="5" t="s">
        <v>37</v>
      </c>
      <c r="C54" s="5" t="s">
        <v>84</v>
      </c>
      <c r="D54" s="5" t="s">
        <v>86</v>
      </c>
      <c r="E54" s="11" t="s">
        <v>21</v>
      </c>
      <c r="F54" s="11"/>
      <c r="G54" s="11"/>
      <c r="H54" s="8">
        <v>28627</v>
      </c>
      <c r="I54" s="8">
        <v>28627</v>
      </c>
      <c r="J54" s="9"/>
      <c r="K54" s="9"/>
      <c r="L54" s="8">
        <f>L55</f>
        <v>28627000</v>
      </c>
      <c r="M54" s="8">
        <f t="shared" si="0"/>
        <v>28627</v>
      </c>
      <c r="N54" s="8">
        <f>N55</f>
        <v>28627000</v>
      </c>
    </row>
    <row r="55" spans="1:14" ht="84.75" customHeight="1" x14ac:dyDescent="0.25">
      <c r="A55" s="12" t="s">
        <v>14</v>
      </c>
      <c r="B55" s="13" t="s">
        <v>37</v>
      </c>
      <c r="C55" s="13" t="s">
        <v>84</v>
      </c>
      <c r="D55" s="13" t="s">
        <v>87</v>
      </c>
      <c r="E55" s="13" t="s">
        <v>88</v>
      </c>
      <c r="F55" s="13"/>
      <c r="G55" s="13" t="s">
        <v>45</v>
      </c>
      <c r="H55" s="14">
        <v>28627</v>
      </c>
      <c r="I55" s="14">
        <v>28627</v>
      </c>
      <c r="J55" s="9"/>
      <c r="K55" s="9"/>
      <c r="L55" s="14">
        <v>28627000</v>
      </c>
      <c r="M55" s="14">
        <f t="shared" si="0"/>
        <v>28627</v>
      </c>
      <c r="N55" s="14">
        <v>28627000</v>
      </c>
    </row>
    <row r="56" spans="1:14" ht="31.7" customHeight="1" x14ac:dyDescent="0.25">
      <c r="A56" s="4" t="s">
        <v>15</v>
      </c>
      <c r="B56" s="5" t="s">
        <v>37</v>
      </c>
      <c r="C56" s="5" t="s">
        <v>89</v>
      </c>
      <c r="D56" s="6" t="s">
        <v>21</v>
      </c>
      <c r="E56" s="7" t="s">
        <v>21</v>
      </c>
      <c r="F56" s="7"/>
      <c r="G56" s="7"/>
      <c r="H56" s="8">
        <v>470</v>
      </c>
      <c r="I56" s="8">
        <v>470</v>
      </c>
      <c r="J56" s="9"/>
      <c r="K56" s="9"/>
      <c r="L56" s="8">
        <f>L57</f>
        <v>12610100</v>
      </c>
      <c r="M56" s="8">
        <f t="shared" si="0"/>
        <v>470</v>
      </c>
      <c r="N56" s="8">
        <f>N57</f>
        <v>12609559</v>
      </c>
    </row>
    <row r="57" spans="1:14" ht="59.25" customHeight="1" x14ac:dyDescent="0.25">
      <c r="A57" s="4" t="s">
        <v>39</v>
      </c>
      <c r="B57" s="5" t="s">
        <v>37</v>
      </c>
      <c r="C57" s="5" t="s">
        <v>89</v>
      </c>
      <c r="D57" s="5" t="s">
        <v>40</v>
      </c>
      <c r="E57" s="7" t="s">
        <v>21</v>
      </c>
      <c r="F57" s="7"/>
      <c r="G57" s="7"/>
      <c r="H57" s="8">
        <v>470</v>
      </c>
      <c r="I57" s="8">
        <v>470</v>
      </c>
      <c r="J57" s="9"/>
      <c r="K57" s="9"/>
      <c r="L57" s="8">
        <f>L58</f>
        <v>12610100</v>
      </c>
      <c r="M57" s="8">
        <f t="shared" si="0"/>
        <v>470</v>
      </c>
      <c r="N57" s="8">
        <f>N58</f>
        <v>12609559</v>
      </c>
    </row>
    <row r="58" spans="1:14" ht="42.75" customHeight="1" x14ac:dyDescent="0.25">
      <c r="A58" s="4" t="s">
        <v>69</v>
      </c>
      <c r="B58" s="5" t="s">
        <v>37</v>
      </c>
      <c r="C58" s="5" t="s">
        <v>89</v>
      </c>
      <c r="D58" s="5" t="s">
        <v>70</v>
      </c>
      <c r="E58" s="10" t="s">
        <v>21</v>
      </c>
      <c r="F58" s="10"/>
      <c r="G58" s="10"/>
      <c r="H58" s="8">
        <v>470</v>
      </c>
      <c r="I58" s="8">
        <v>470</v>
      </c>
      <c r="J58" s="9"/>
      <c r="K58" s="9"/>
      <c r="L58" s="8">
        <f>L59</f>
        <v>12610100</v>
      </c>
      <c r="M58" s="8">
        <f t="shared" si="0"/>
        <v>470</v>
      </c>
      <c r="N58" s="8">
        <f>N59</f>
        <v>12609559</v>
      </c>
    </row>
    <row r="59" spans="1:14" ht="80.099999999999994" customHeight="1" x14ac:dyDescent="0.25">
      <c r="A59" s="4" t="s">
        <v>12</v>
      </c>
      <c r="B59" s="5" t="s">
        <v>37</v>
      </c>
      <c r="C59" s="5" t="s">
        <v>89</v>
      </c>
      <c r="D59" s="5" t="s">
        <v>79</v>
      </c>
      <c r="E59" s="11" t="s">
        <v>21</v>
      </c>
      <c r="F59" s="11"/>
      <c r="G59" s="11"/>
      <c r="H59" s="8">
        <v>470</v>
      </c>
      <c r="I59" s="8">
        <v>470</v>
      </c>
      <c r="J59" s="9"/>
      <c r="K59" s="9"/>
      <c r="L59" s="8">
        <f>L62+L60</f>
        <v>12610100</v>
      </c>
      <c r="M59" s="8">
        <f t="shared" si="0"/>
        <v>470</v>
      </c>
      <c r="N59" s="8">
        <f>N62+N60</f>
        <v>12609559</v>
      </c>
    </row>
    <row r="60" spans="1:14" ht="40.5" customHeight="1" x14ac:dyDescent="0.25">
      <c r="A60" s="16" t="s">
        <v>95</v>
      </c>
      <c r="B60" s="5" t="s">
        <v>37</v>
      </c>
      <c r="C60" s="5" t="s">
        <v>89</v>
      </c>
      <c r="D60" s="5">
        <v>1030600620</v>
      </c>
      <c r="E60" s="13"/>
      <c r="F60" s="13"/>
      <c r="G60" s="13"/>
      <c r="H60" s="8"/>
      <c r="I60" s="8"/>
      <c r="J60" s="9"/>
      <c r="K60" s="9"/>
      <c r="L60" s="8">
        <v>12140300</v>
      </c>
      <c r="M60" s="8"/>
      <c r="N60" s="8">
        <v>12140300</v>
      </c>
    </row>
    <row r="61" spans="1:14" ht="40.5" customHeight="1" x14ac:dyDescent="0.25">
      <c r="A61" s="17" t="s">
        <v>16</v>
      </c>
      <c r="B61" s="13" t="s">
        <v>37</v>
      </c>
      <c r="C61" s="13" t="s">
        <v>89</v>
      </c>
      <c r="D61" s="13">
        <v>1030600620</v>
      </c>
      <c r="E61" s="13" t="s">
        <v>90</v>
      </c>
      <c r="F61" s="13"/>
      <c r="G61" s="13" t="s">
        <v>45</v>
      </c>
      <c r="H61" s="8"/>
      <c r="I61" s="8"/>
      <c r="J61" s="9"/>
      <c r="K61" s="9"/>
      <c r="L61" s="14">
        <v>12140300</v>
      </c>
      <c r="M61" s="14"/>
      <c r="N61" s="14">
        <v>12140300</v>
      </c>
    </row>
    <row r="62" spans="1:14" ht="21" customHeight="1" x14ac:dyDescent="0.25">
      <c r="A62" s="16" t="s">
        <v>13</v>
      </c>
      <c r="B62" s="5" t="s">
        <v>37</v>
      </c>
      <c r="C62" s="5" t="s">
        <v>89</v>
      </c>
      <c r="D62" s="5" t="s">
        <v>80</v>
      </c>
      <c r="E62" s="7" t="s">
        <v>21</v>
      </c>
      <c r="F62" s="7"/>
      <c r="G62" s="7"/>
      <c r="H62" s="8">
        <v>470</v>
      </c>
      <c r="I62" s="8">
        <v>470</v>
      </c>
      <c r="J62" s="9"/>
      <c r="K62" s="9"/>
      <c r="L62" s="8">
        <f>L63</f>
        <v>469800</v>
      </c>
      <c r="M62" s="8">
        <f t="shared" si="0"/>
        <v>470</v>
      </c>
      <c r="N62" s="8">
        <f>N63</f>
        <v>469259</v>
      </c>
    </row>
    <row r="63" spans="1:14" ht="33" customHeight="1" x14ac:dyDescent="0.25">
      <c r="A63" s="17" t="s">
        <v>16</v>
      </c>
      <c r="B63" s="13" t="s">
        <v>37</v>
      </c>
      <c r="C63" s="13" t="s">
        <v>89</v>
      </c>
      <c r="D63" s="13" t="s">
        <v>80</v>
      </c>
      <c r="E63" s="13" t="s">
        <v>90</v>
      </c>
      <c r="F63" s="13"/>
      <c r="G63" s="13" t="s">
        <v>45</v>
      </c>
      <c r="H63" s="14">
        <v>470</v>
      </c>
      <c r="I63" s="14">
        <v>470</v>
      </c>
      <c r="J63" s="9"/>
      <c r="K63" s="9"/>
      <c r="L63" s="14">
        <v>469800</v>
      </c>
      <c r="M63" s="14">
        <f t="shared" si="0"/>
        <v>470</v>
      </c>
      <c r="N63" s="14">
        <v>469259</v>
      </c>
    </row>
    <row r="64" spans="1:14" ht="33" customHeight="1" x14ac:dyDescent="0.25">
      <c r="A64" s="18" t="s">
        <v>91</v>
      </c>
      <c r="B64" s="5" t="s">
        <v>37</v>
      </c>
      <c r="C64" s="5" t="s">
        <v>38</v>
      </c>
      <c r="D64" s="5">
        <v>9900400000</v>
      </c>
      <c r="E64" s="5"/>
      <c r="F64" s="5"/>
      <c r="G64" s="5"/>
      <c r="H64" s="8"/>
      <c r="I64" s="8"/>
      <c r="J64" s="19"/>
      <c r="K64" s="19"/>
      <c r="L64" s="8">
        <f>L65</f>
        <v>610000</v>
      </c>
      <c r="M64" s="14"/>
      <c r="N64" s="8">
        <f>N65</f>
        <v>610000</v>
      </c>
    </row>
    <row r="65" spans="1:14" ht="50.25" customHeight="1" x14ac:dyDescent="0.25">
      <c r="A65" s="17" t="s">
        <v>92</v>
      </c>
      <c r="B65" s="5" t="s">
        <v>37</v>
      </c>
      <c r="C65" s="5" t="s">
        <v>38</v>
      </c>
      <c r="D65" s="5">
        <v>9900400310</v>
      </c>
      <c r="E65" s="13"/>
      <c r="F65" s="13"/>
      <c r="G65" s="13"/>
      <c r="H65" s="14"/>
      <c r="I65" s="14"/>
      <c r="J65" s="9"/>
      <c r="K65" s="9"/>
      <c r="L65" s="14">
        <f>L66</f>
        <v>610000</v>
      </c>
      <c r="M65" s="14"/>
      <c r="N65" s="14">
        <v>610000</v>
      </c>
    </row>
    <row r="66" spans="1:14" ht="51.75" customHeight="1" x14ac:dyDescent="0.25">
      <c r="A66" s="12" t="s">
        <v>57</v>
      </c>
      <c r="B66" s="13" t="s">
        <v>37</v>
      </c>
      <c r="C66" s="13" t="s">
        <v>38</v>
      </c>
      <c r="D66" s="13">
        <v>9900400310</v>
      </c>
      <c r="E66" s="13">
        <v>632</v>
      </c>
      <c r="F66" s="13"/>
      <c r="G66" s="13" t="s">
        <v>45</v>
      </c>
      <c r="H66" s="14"/>
      <c r="I66" s="14"/>
      <c r="J66" s="9"/>
      <c r="K66" s="9"/>
      <c r="L66" s="14">
        <v>610000</v>
      </c>
      <c r="M66" s="14"/>
      <c r="N66" s="14">
        <v>610000</v>
      </c>
    </row>
    <row r="67" spans="1:14" ht="19.5" customHeight="1" x14ac:dyDescent="0.25">
      <c r="A67" s="20" t="s">
        <v>17</v>
      </c>
      <c r="B67" s="21"/>
      <c r="C67" s="21"/>
      <c r="D67" s="21"/>
      <c r="E67" s="21"/>
      <c r="F67" s="21"/>
      <c r="G67" s="21"/>
      <c r="H67" s="8">
        <v>54510.7</v>
      </c>
      <c r="I67" s="8">
        <v>51825.1</v>
      </c>
      <c r="J67" s="9">
        <f>J7+J51</f>
        <v>4968.4000000000005</v>
      </c>
      <c r="K67" s="9">
        <f>K7+K51</f>
        <v>4968.4000000000005</v>
      </c>
      <c r="L67" s="8">
        <f>L8+L51+L56+L64</f>
        <v>69440600</v>
      </c>
      <c r="M67" s="8">
        <f>M7+M51+M56</f>
        <v>29097</v>
      </c>
      <c r="N67" s="8">
        <f>N8+N51+N56+N64</f>
        <v>69108873.450000003</v>
      </c>
    </row>
  </sheetData>
  <autoFilter ref="A6:O67"/>
  <mergeCells count="13">
    <mergeCell ref="L5:L6"/>
    <mergeCell ref="M5:M7"/>
    <mergeCell ref="N5:N6"/>
    <mergeCell ref="A1:H1"/>
    <mergeCell ref="A2:N2"/>
    <mergeCell ref="A3:H3"/>
    <mergeCell ref="A4:H4"/>
    <mergeCell ref="A5:A6"/>
    <mergeCell ref="B5:E5"/>
    <mergeCell ref="G5:G6"/>
    <mergeCell ref="H5:H6"/>
    <mergeCell ref="I5:I6"/>
    <mergeCell ref="J5:K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 12 мес.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2018-01-16T07:49:38Z</dcterms:modified>
</cp:coreProperties>
</file>